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unna ACC\e\rmglife\"/>
    </mc:Choice>
  </mc:AlternateContent>
  <bookViews>
    <workbookView xWindow="0" yWindow="0" windowWidth="20490" windowHeight="7755" tabRatio="696"/>
  </bookViews>
  <sheets>
    <sheet name="Pre-Cost Sheet" sheetId="106" r:id="rId1"/>
  </sheets>
  <definedNames>
    <definedName name="_xlnm._FilterDatabase" localSheetId="0" hidden="1">'Pre-Cost Sheet'!$B$15:$K$50</definedName>
    <definedName name="_xlnm.Print_Area" localSheetId="0">'Pre-Cost Sheet'!$A$1:$L$63</definedName>
  </definedNames>
  <calcPr calcId="162913"/>
</workbook>
</file>

<file path=xl/calcChain.xml><?xml version="1.0" encoding="utf-8"?>
<calcChain xmlns="http://schemas.openxmlformats.org/spreadsheetml/2006/main">
  <c r="E33" i="106" l="1"/>
  <c r="I33" i="106" s="1"/>
  <c r="E34" i="106"/>
  <c r="I34" i="106" s="1"/>
  <c r="F18" i="106"/>
  <c r="F17" i="106"/>
  <c r="E19" i="106" l="1"/>
  <c r="E18" i="106"/>
  <c r="E17" i="106"/>
  <c r="I17" i="106" s="1"/>
  <c r="I35" i="106" l="1"/>
  <c r="I27" i="106"/>
  <c r="I28" i="106"/>
  <c r="I29" i="106"/>
  <c r="I30" i="106"/>
  <c r="I31" i="106"/>
  <c r="I23" i="106"/>
  <c r="I24" i="106"/>
  <c r="I25" i="106"/>
  <c r="I26" i="106"/>
  <c r="I22" i="106"/>
  <c r="I44" i="106" l="1"/>
  <c r="E32" i="106"/>
  <c r="I32" i="106" s="1"/>
  <c r="I19" i="106"/>
  <c r="E35" i="106"/>
  <c r="E31" i="106"/>
  <c r="E30" i="106"/>
  <c r="E29" i="106"/>
  <c r="E28" i="106"/>
  <c r="E27" i="106"/>
  <c r="E26" i="106"/>
  <c r="E25" i="106"/>
  <c r="E24" i="106"/>
  <c r="E23" i="106"/>
  <c r="E22" i="106"/>
  <c r="I18" i="106" l="1"/>
  <c r="C9" i="106" l="1"/>
  <c r="I48" i="106" s="1"/>
  <c r="G7" i="106"/>
  <c r="E36" i="106"/>
  <c r="I36" i="106" s="1"/>
  <c r="E37" i="106"/>
  <c r="I37" i="106" s="1"/>
  <c r="E38" i="106"/>
  <c r="I38" i="106" s="1"/>
  <c r="E39" i="106"/>
  <c r="E40" i="106"/>
  <c r="I39" i="106" l="1"/>
  <c r="I40" i="106"/>
  <c r="G10" i="106" l="1"/>
  <c r="D47" i="106"/>
  <c r="D48" i="106" s="1"/>
  <c r="F44" i="106"/>
  <c r="F45" i="106" s="1"/>
  <c r="D43" i="106"/>
  <c r="D44" i="106" s="1"/>
  <c r="D45" i="106" s="1"/>
  <c r="D49" i="106" l="1"/>
  <c r="C53" i="106"/>
  <c r="D57" i="106" l="1"/>
  <c r="D56" i="106"/>
  <c r="K50" i="106" l="1"/>
  <c r="C54" i="106" s="1"/>
  <c r="C58" i="106" s="1"/>
  <c r="D58" i="106" s="1"/>
  <c r="D54" i="106" l="1"/>
  <c r="G12" i="106"/>
  <c r="D55" i="106" l="1"/>
  <c r="C59" i="106"/>
  <c r="D59" i="106" s="1"/>
  <c r="D53" i="106" s="1"/>
</calcChain>
</file>

<file path=xl/sharedStrings.xml><?xml version="1.0" encoding="utf-8"?>
<sst xmlns="http://schemas.openxmlformats.org/spreadsheetml/2006/main" count="154" uniqueCount="92">
  <si>
    <t>A.Order Informations:</t>
  </si>
  <si>
    <t>Buyer</t>
  </si>
  <si>
    <t>Man</t>
  </si>
  <si>
    <t>Machine</t>
  </si>
  <si>
    <t>Job No</t>
  </si>
  <si>
    <t>Style Reference</t>
  </si>
  <si>
    <t>Pdn/Hr</t>
  </si>
  <si>
    <t>SM</t>
  </si>
  <si>
    <t>Session</t>
  </si>
  <si>
    <t>Efficiency %</t>
  </si>
  <si>
    <t>Order Qty(Pcs)</t>
  </si>
  <si>
    <t>FO/MH (B4 Interest)</t>
  </si>
  <si>
    <t>FOB Value</t>
  </si>
  <si>
    <t>FOB/Pcs</t>
  </si>
  <si>
    <t>FO/Pcs</t>
  </si>
  <si>
    <t>Maturity Days</t>
  </si>
  <si>
    <t>Negotiation CM/Dzn</t>
  </si>
  <si>
    <t>Deffered Interest Rate</t>
  </si>
  <si>
    <t>Pre Costing CM/Dzn</t>
  </si>
  <si>
    <t>Supplier</t>
  </si>
  <si>
    <t>Others Expenses:</t>
  </si>
  <si>
    <t>D.Total Cost :</t>
  </si>
  <si>
    <t>Sales Value</t>
  </si>
  <si>
    <t>Direct Expenses</t>
  </si>
  <si>
    <t>Factory Overhead</t>
  </si>
  <si>
    <t>Selling Overhead</t>
  </si>
  <si>
    <t>Deffered Interest</t>
  </si>
  <si>
    <t>Nett Profit</t>
  </si>
  <si>
    <t>Prepared By</t>
  </si>
  <si>
    <t>Varified By</t>
  </si>
  <si>
    <t>Approved By</t>
  </si>
  <si>
    <t>Testing cost</t>
  </si>
  <si>
    <t>Inspection Charge</t>
  </si>
  <si>
    <t>Sales Contract/Master LC No</t>
  </si>
  <si>
    <t>Rate/ Unit</t>
  </si>
  <si>
    <t>Gmts Order Qty</t>
  </si>
  <si>
    <t>Item Qty</t>
  </si>
  <si>
    <t>All</t>
  </si>
  <si>
    <t>Gmts Color</t>
  </si>
  <si>
    <t>Commercial Cost</t>
  </si>
  <si>
    <t>SO/FOB (B4 BD)</t>
  </si>
  <si>
    <t>Local Agent Commision</t>
  </si>
  <si>
    <t>Embroidery: Fancy Emb at Bk Pkts</t>
  </si>
  <si>
    <t>Cons/ Pc Actual</t>
  </si>
  <si>
    <t>Item Description</t>
  </si>
  <si>
    <t>Printing:</t>
  </si>
  <si>
    <t>B. Productivity:</t>
  </si>
  <si>
    <t>Wastage %</t>
  </si>
  <si>
    <t>Net CM Revenue</t>
  </si>
  <si>
    <t>Unit</t>
  </si>
  <si>
    <t>Yds</t>
  </si>
  <si>
    <t>Pcs</t>
  </si>
  <si>
    <t>Dzn</t>
  </si>
  <si>
    <t>THREAD</t>
  </si>
  <si>
    <t>Asmara</t>
  </si>
  <si>
    <t>Size label</t>
  </si>
  <si>
    <t>Label fit</t>
  </si>
  <si>
    <t xml:space="preserve"> Care label </t>
  </si>
  <si>
    <t xml:space="preserve">COLOR WARNING </t>
  </si>
  <si>
    <t>Hang-Tag Price</t>
  </si>
  <si>
    <t>Plastic seal</t>
  </si>
  <si>
    <t>HANG-TAG FIT SLIM</t>
  </si>
  <si>
    <t>HANG-TAG STRETCH</t>
  </si>
  <si>
    <t>CAPO LAVATO</t>
  </si>
  <si>
    <t>Main label COXLAM0001</t>
  </si>
  <si>
    <t>Interlining</t>
  </si>
  <si>
    <t>Poly</t>
  </si>
  <si>
    <t xml:space="preserve">Carton  </t>
  </si>
  <si>
    <t>Courier Cost &amp; Others</t>
  </si>
  <si>
    <t>Washing Dyeing</t>
  </si>
  <si>
    <t>T/C Piping</t>
  </si>
  <si>
    <t>Fabric: 98% cotton 2% Elast- Twill</t>
  </si>
  <si>
    <t>Solid</t>
  </si>
  <si>
    <t>Metal button</t>
  </si>
  <si>
    <t>Crystal Rivet</t>
  </si>
  <si>
    <t>Zipper</t>
  </si>
  <si>
    <t>Saif Café</t>
  </si>
  <si>
    <t>******</t>
  </si>
  <si>
    <t>Summer</t>
  </si>
  <si>
    <t>C.Direct Expenses Actual :</t>
  </si>
  <si>
    <t xml:space="preserve"> USD. Amount</t>
  </si>
  <si>
    <t>Accessories Actual :</t>
  </si>
  <si>
    <t>SHORTS</t>
  </si>
  <si>
    <t>Fabrics</t>
  </si>
  <si>
    <t>Embellishment :</t>
  </si>
  <si>
    <t>***********</t>
  </si>
  <si>
    <t>**************</t>
  </si>
  <si>
    <t>********</t>
  </si>
  <si>
    <t>Area for Notes:</t>
  </si>
  <si>
    <t>Total Amount:</t>
  </si>
  <si>
    <t>XYZ</t>
  </si>
  <si>
    <t>XYZ-978576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</si>
</sst>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"/>
    <numFmt numFmtId="166" formatCode="_(* #,##0.000_);_(* \(#,##0.000\);_(* &quot;-&quot;??_);_(@_)"/>
    <numFmt numFmtId="167" formatCode="_(* #,##0.000_);_(* \(#,##0.000\);_(* &quot;-&quot;???_);_(@_)"/>
    <numFmt numFmtId="168" formatCode="0.00\ &quot;Yds&quot;"/>
    <numFmt numFmtId="169" formatCode="0\ &quot;Pcs&quot;"/>
    <numFmt numFmtId="170" formatCode="_(&quot;$&quot;* #,##0.000_);_(&quot;$&quot;* \(#,##0.000\);_(&quot;$&quot;* &quot;-&quot;???_);_(@_)"/>
    <numFmt numFmtId="171" formatCode="&quot;$&quot;#,##0.00"/>
  </numFmts>
  <fonts count="1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u/>
      <sz val="11"/>
      <color indexed="12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u/>
      <sz val="10"/>
      <name val="Times New Roman"/>
      <family val="1"/>
    </font>
    <font>
      <sz val="12"/>
      <name val="新細明體"/>
      <family val="1"/>
      <charset val="136"/>
    </font>
    <font>
      <sz val="8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</fills>
  <borders count="43">
    <border>
      <left/>
      <right/>
      <top/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>
      <alignment vertical="top"/>
    </xf>
    <xf numFmtId="43" fontId="1" fillId="0" borderId="0" applyFont="0" applyFill="0" applyBorder="0" applyAlignment="0" applyProtection="0"/>
    <xf numFmtId="0" fontId="12" fillId="0" borderId="0">
      <alignment vertical="center"/>
    </xf>
  </cellStyleXfs>
  <cellXfs count="165">
    <xf numFmtId="0" fontId="0" fillId="0" borderId="0" xfId="0"/>
    <xf numFmtId="0" fontId="4" fillId="2" borderId="0" xfId="27" applyFont="1" applyFill="1" applyAlignment="1">
      <alignment vertical="center"/>
    </xf>
    <xf numFmtId="43" fontId="4" fillId="2" borderId="0" xfId="1" applyFont="1" applyFill="1" applyBorder="1" applyAlignment="1">
      <alignment vertical="center"/>
    </xf>
    <xf numFmtId="10" fontId="4" fillId="2" borderId="0" xfId="6" applyNumberFormat="1" applyFont="1" applyFill="1" applyBorder="1" applyAlignment="1">
      <alignment vertical="center"/>
    </xf>
    <xf numFmtId="43" fontId="4" fillId="2" borderId="0" xfId="8" applyFont="1" applyFill="1" applyBorder="1" applyAlignment="1">
      <alignment vertical="center"/>
    </xf>
    <xf numFmtId="0" fontId="6" fillId="2" borderId="0" xfId="28" applyFont="1" applyFill="1" applyBorder="1" applyAlignment="1">
      <alignment horizontal="right" vertical="center"/>
    </xf>
    <xf numFmtId="10" fontId="4" fillId="2" borderId="0" xfId="29" applyNumberFormat="1" applyFont="1" applyFill="1" applyBorder="1" applyAlignment="1">
      <alignment horizontal="right" vertical="center"/>
    </xf>
    <xf numFmtId="0" fontId="4" fillId="2" borderId="0" xfId="27" applyFont="1" applyFill="1" applyBorder="1" applyAlignment="1">
      <alignment vertical="center"/>
    </xf>
    <xf numFmtId="0" fontId="4" fillId="2" borderId="0" xfId="27" applyFont="1" applyFill="1" applyBorder="1" applyAlignment="1">
      <alignment horizontal="center" vertical="center"/>
    </xf>
    <xf numFmtId="0" fontId="4" fillId="2" borderId="0" xfId="27" applyFont="1" applyFill="1" applyAlignment="1">
      <alignment horizontal="center" vertical="center"/>
    </xf>
    <xf numFmtId="0" fontId="2" fillId="2" borderId="0" xfId="17" applyFont="1" applyFill="1" applyAlignment="1" applyProtection="1">
      <alignment horizontal="left" vertical="center"/>
    </xf>
    <xf numFmtId="0" fontId="5" fillId="2" borderId="0" xfId="27" applyFont="1" applyFill="1" applyAlignment="1">
      <alignment vertical="center"/>
    </xf>
    <xf numFmtId="0" fontId="5" fillId="2" borderId="0" xfId="28" applyFont="1" applyFill="1" applyBorder="1" applyAlignment="1">
      <alignment vertical="center"/>
    </xf>
    <xf numFmtId="0" fontId="6" fillId="2" borderId="0" xfId="28" applyFont="1" applyFill="1" applyBorder="1" applyAlignment="1">
      <alignment vertical="center"/>
    </xf>
    <xf numFmtId="0" fontId="4" fillId="2" borderId="0" xfId="27" applyFont="1" applyFill="1" applyBorder="1" applyAlignment="1">
      <alignment horizontal="left" vertical="center"/>
    </xf>
    <xf numFmtId="0" fontId="5" fillId="2" borderId="0" xfId="27" applyFont="1" applyFill="1" applyBorder="1" applyAlignment="1">
      <alignment vertical="center"/>
    </xf>
    <xf numFmtId="14" fontId="4" fillId="2" borderId="0" xfId="27" applyNumberFormat="1" applyFont="1" applyFill="1" applyBorder="1" applyAlignment="1">
      <alignment horizontal="left" vertical="center"/>
    </xf>
    <xf numFmtId="9" fontId="4" fillId="2" borderId="0" xfId="27" applyNumberFormat="1" applyFont="1" applyFill="1" applyBorder="1" applyAlignment="1">
      <alignment horizontal="center" vertical="center"/>
    </xf>
    <xf numFmtId="0" fontId="6" fillId="2" borderId="0" xfId="27" applyFont="1" applyFill="1" applyBorder="1" applyAlignment="1">
      <alignment vertical="center"/>
    </xf>
    <xf numFmtId="0" fontId="4" fillId="2" borderId="18" xfId="27" applyFont="1" applyFill="1" applyBorder="1" applyAlignment="1">
      <alignment vertical="center"/>
    </xf>
    <xf numFmtId="43" fontId="4" fillId="2" borderId="17" xfId="1" applyFont="1" applyFill="1" applyBorder="1" applyAlignment="1">
      <alignment vertical="center"/>
    </xf>
    <xf numFmtId="43" fontId="4" fillId="2" borderId="18" xfId="1" applyFont="1" applyFill="1" applyBorder="1" applyAlignment="1">
      <alignment vertical="center"/>
    </xf>
    <xf numFmtId="10" fontId="4" fillId="2" borderId="17" xfId="6" applyNumberFormat="1" applyFont="1" applyFill="1" applyBorder="1" applyAlignment="1">
      <alignment vertical="center"/>
    </xf>
    <xf numFmtId="10" fontId="4" fillId="2" borderId="18" xfId="6" applyNumberFormat="1" applyFont="1" applyFill="1" applyBorder="1" applyAlignment="1">
      <alignment vertical="center"/>
    </xf>
    <xf numFmtId="43" fontId="4" fillId="2" borderId="19" xfId="8" applyFont="1" applyFill="1" applyBorder="1" applyAlignment="1">
      <alignment vertical="center"/>
    </xf>
    <xf numFmtId="43" fontId="4" fillId="2" borderId="20" xfId="8" applyFont="1" applyFill="1" applyBorder="1" applyAlignment="1">
      <alignment vertical="center"/>
    </xf>
    <xf numFmtId="2" fontId="4" fillId="2" borderId="18" xfId="6" applyNumberFormat="1" applyFont="1" applyFill="1" applyBorder="1" applyAlignment="1">
      <alignment vertical="center"/>
    </xf>
    <xf numFmtId="0" fontId="4" fillId="2" borderId="21" xfId="27" applyFont="1" applyFill="1" applyBorder="1" applyAlignment="1">
      <alignment vertical="center"/>
    </xf>
    <xf numFmtId="43" fontId="4" fillId="0" borderId="3" xfId="3" applyFont="1" applyFill="1" applyBorder="1" applyAlignment="1">
      <alignment horizontal="center" vertical="center"/>
    </xf>
    <xf numFmtId="43" fontId="4" fillId="2" borderId="0" xfId="3" applyFont="1" applyFill="1" applyBorder="1" applyAlignment="1">
      <alignment horizontal="right" vertical="center"/>
    </xf>
    <xf numFmtId="166" fontId="4" fillId="2" borderId="0" xfId="3" applyNumberFormat="1" applyFont="1" applyFill="1" applyBorder="1" applyAlignment="1">
      <alignment horizontal="right" vertical="center"/>
    </xf>
    <xf numFmtId="0" fontId="4" fillId="2" borderId="0" xfId="27" applyFont="1" applyFill="1" applyAlignment="1">
      <alignment horizontal="right" vertical="center"/>
    </xf>
    <xf numFmtId="0" fontId="11" fillId="2" borderId="0" xfId="27" applyFont="1" applyFill="1" applyAlignment="1">
      <alignment horizontal="left" vertical="center"/>
    </xf>
    <xf numFmtId="170" fontId="6" fillId="0" borderId="35" xfId="0" applyNumberFormat="1" applyFont="1" applyFill="1" applyBorder="1" applyAlignment="1">
      <alignment horizontal="right" vertical="center"/>
    </xf>
    <xf numFmtId="0" fontId="6" fillId="2" borderId="0" xfId="27" applyFont="1" applyFill="1" applyAlignment="1">
      <alignment vertical="center" wrapText="1"/>
    </xf>
    <xf numFmtId="0" fontId="4" fillId="2" borderId="28" xfId="27" applyFont="1" applyFill="1" applyBorder="1" applyAlignment="1">
      <alignment vertical="center"/>
    </xf>
    <xf numFmtId="0" fontId="4" fillId="2" borderId="28" xfId="27" applyFont="1" applyFill="1" applyBorder="1" applyAlignment="1">
      <alignment horizontal="right" vertical="center"/>
    </xf>
    <xf numFmtId="9" fontId="4" fillId="2" borderId="0" xfId="29" applyFont="1" applyFill="1" applyAlignment="1">
      <alignment horizontal="center" vertical="center"/>
    </xf>
    <xf numFmtId="10" fontId="4" fillId="0" borderId="5" xfId="29" applyNumberFormat="1" applyFont="1" applyFill="1" applyBorder="1" applyAlignment="1">
      <alignment horizontal="center" vertical="center"/>
    </xf>
    <xf numFmtId="10" fontId="4" fillId="0" borderId="3" xfId="29" applyNumberFormat="1" applyFont="1" applyFill="1" applyBorder="1" applyAlignment="1">
      <alignment horizontal="center" vertical="center"/>
    </xf>
    <xf numFmtId="2" fontId="4" fillId="0" borderId="5" xfId="1" applyNumberFormat="1" applyFont="1" applyFill="1" applyBorder="1" applyAlignment="1">
      <alignment horizontal="center" vertical="center"/>
    </xf>
    <xf numFmtId="2" fontId="4" fillId="0" borderId="3" xfId="1" applyNumberFormat="1" applyFont="1" applyFill="1" applyBorder="1" applyAlignment="1">
      <alignment horizontal="center" vertical="center"/>
    </xf>
    <xf numFmtId="9" fontId="4" fillId="0" borderId="5" xfId="29" quotePrefix="1" applyFont="1" applyFill="1" applyBorder="1" applyAlignment="1">
      <alignment horizontal="center" vertical="center"/>
    </xf>
    <xf numFmtId="9" fontId="4" fillId="0" borderId="3" xfId="29" quotePrefix="1" applyFont="1" applyFill="1" applyBorder="1" applyAlignment="1">
      <alignment horizontal="center" vertical="center"/>
    </xf>
    <xf numFmtId="2" fontId="4" fillId="0" borderId="28" xfId="1" applyNumberFormat="1" applyFont="1" applyFill="1" applyBorder="1" applyAlignment="1">
      <alignment vertical="center"/>
    </xf>
    <xf numFmtId="0" fontId="4" fillId="2" borderId="15" xfId="27" applyFont="1" applyFill="1" applyBorder="1" applyAlignment="1">
      <alignment horizontal="center" vertical="center"/>
    </xf>
    <xf numFmtId="0" fontId="5" fillId="2" borderId="0" xfId="27" applyFont="1" applyFill="1" applyBorder="1" applyAlignment="1">
      <alignment horizontal="center" vertical="center"/>
    </xf>
    <xf numFmtId="0" fontId="4" fillId="2" borderId="28" xfId="27" applyFont="1" applyFill="1" applyBorder="1" applyAlignment="1">
      <alignment horizontal="center" vertical="center"/>
    </xf>
    <xf numFmtId="9" fontId="4" fillId="0" borderId="28" xfId="29" quotePrefix="1" applyFont="1" applyFill="1" applyBorder="1" applyAlignment="1">
      <alignment horizontal="center" vertical="center"/>
    </xf>
    <xf numFmtId="10" fontId="4" fillId="0" borderId="28" xfId="29" applyNumberFormat="1" applyFont="1" applyFill="1" applyBorder="1" applyAlignment="1">
      <alignment horizontal="center" vertical="center"/>
    </xf>
    <xf numFmtId="43" fontId="4" fillId="0" borderId="2" xfId="1" applyFont="1" applyFill="1" applyBorder="1" applyAlignment="1">
      <alignment vertical="center"/>
    </xf>
    <xf numFmtId="170" fontId="6" fillId="0" borderId="0" xfId="0" applyNumberFormat="1" applyFont="1" applyFill="1" applyBorder="1" applyAlignment="1">
      <alignment horizontal="right" vertical="center"/>
    </xf>
    <xf numFmtId="43" fontId="4" fillId="0" borderId="0" xfId="3" applyFont="1" applyFill="1" applyBorder="1" applyAlignment="1">
      <alignment horizontal="right" vertical="center"/>
    </xf>
    <xf numFmtId="43" fontId="6" fillId="0" borderId="0" xfId="3" applyFont="1" applyFill="1" applyBorder="1" applyAlignment="1">
      <alignment horizontal="right" vertical="center"/>
    </xf>
    <xf numFmtId="0" fontId="4" fillId="0" borderId="28" xfId="27" applyFont="1" applyFill="1" applyBorder="1" applyAlignment="1">
      <alignment vertical="center"/>
    </xf>
    <xf numFmtId="39" fontId="4" fillId="0" borderId="28" xfId="1" applyNumberFormat="1" applyFont="1" applyFill="1" applyBorder="1" applyAlignment="1">
      <alignment horizontal="center" vertical="center"/>
    </xf>
    <xf numFmtId="169" fontId="4" fillId="0" borderId="28" xfId="1" applyNumberFormat="1" applyFont="1" applyFill="1" applyBorder="1" applyAlignment="1">
      <alignment horizontal="center" vertical="center"/>
    </xf>
    <xf numFmtId="43" fontId="4" fillId="0" borderId="28" xfId="3" applyFont="1" applyFill="1" applyBorder="1" applyAlignment="1">
      <alignment horizontal="center" vertical="center"/>
    </xf>
    <xf numFmtId="1" fontId="4" fillId="0" borderId="28" xfId="3" applyNumberFormat="1" applyFont="1" applyFill="1" applyBorder="1" applyAlignment="1">
      <alignment horizontal="center" vertical="center"/>
    </xf>
    <xf numFmtId="2" fontId="4" fillId="0" borderId="28" xfId="1" applyNumberFormat="1" applyFont="1" applyFill="1" applyBorder="1" applyAlignment="1">
      <alignment horizontal="center" vertical="center"/>
    </xf>
    <xf numFmtId="0" fontId="4" fillId="0" borderId="0" xfId="27" applyFont="1" applyFill="1" applyAlignment="1">
      <alignment horizontal="center" vertical="center"/>
    </xf>
    <xf numFmtId="171" fontId="4" fillId="0" borderId="28" xfId="6" applyNumberFormat="1" applyFont="1" applyFill="1" applyBorder="1" applyAlignment="1">
      <alignment horizontal="right" vertical="center"/>
    </xf>
    <xf numFmtId="10" fontId="4" fillId="0" borderId="28" xfId="27" applyNumberFormat="1" applyFont="1" applyFill="1" applyBorder="1" applyAlignment="1">
      <alignment horizontal="center" vertical="center"/>
    </xf>
    <xf numFmtId="43" fontId="4" fillId="0" borderId="28" xfId="6" applyFont="1" applyFill="1" applyBorder="1" applyAlignment="1">
      <alignment horizontal="right" vertical="center"/>
    </xf>
    <xf numFmtId="0" fontId="6" fillId="0" borderId="0" xfId="27" applyFont="1" applyFill="1" applyBorder="1" applyAlignment="1">
      <alignment horizontal="center" vertical="center" wrapText="1"/>
    </xf>
    <xf numFmtId="0" fontId="6" fillId="0" borderId="30" xfId="27" applyFont="1" applyFill="1" applyBorder="1" applyAlignment="1">
      <alignment vertical="center"/>
    </xf>
    <xf numFmtId="0" fontId="6" fillId="0" borderId="31" xfId="27" applyFont="1" applyFill="1" applyBorder="1" applyAlignment="1">
      <alignment vertical="center"/>
    </xf>
    <xf numFmtId="0" fontId="6" fillId="0" borderId="31" xfId="27" applyFont="1" applyFill="1" applyBorder="1" applyAlignment="1">
      <alignment horizontal="center" vertical="center"/>
    </xf>
    <xf numFmtId="44" fontId="6" fillId="0" borderId="34" xfId="27" applyNumberFormat="1" applyFont="1" applyFill="1" applyBorder="1" applyAlignment="1">
      <alignment horizontal="right" vertical="center"/>
    </xf>
    <xf numFmtId="0" fontId="4" fillId="0" borderId="25" xfId="27" applyFont="1" applyFill="1" applyBorder="1" applyAlignment="1">
      <alignment horizontal="left" vertical="center" wrapText="1"/>
    </xf>
    <xf numFmtId="0" fontId="13" fillId="0" borderId="0" xfId="0" applyFont="1" applyFill="1" applyAlignment="1">
      <alignment horizontal="center" vertical="center"/>
    </xf>
    <xf numFmtId="169" fontId="4" fillId="0" borderId="5" xfId="1" applyNumberFormat="1" applyFont="1" applyFill="1" applyBorder="1" applyAlignment="1">
      <alignment vertical="center"/>
    </xf>
    <xf numFmtId="2" fontId="4" fillId="0" borderId="5" xfId="1" applyNumberFormat="1" applyFont="1" applyFill="1" applyBorder="1" applyAlignment="1">
      <alignment vertical="center"/>
    </xf>
    <xf numFmtId="170" fontId="4" fillId="0" borderId="5" xfId="0" applyNumberFormat="1" applyFont="1" applyFill="1" applyBorder="1" applyAlignment="1">
      <alignment horizontal="right" vertical="center"/>
    </xf>
    <xf numFmtId="170" fontId="4" fillId="0" borderId="29" xfId="0" applyNumberFormat="1" applyFont="1" applyFill="1" applyBorder="1" applyAlignment="1">
      <alignment horizontal="right" vertical="center"/>
    </xf>
    <xf numFmtId="170" fontId="4" fillId="0" borderId="0" xfId="0" applyNumberFormat="1" applyFont="1" applyFill="1" applyBorder="1" applyAlignment="1">
      <alignment horizontal="right" vertical="center"/>
    </xf>
    <xf numFmtId="168" fontId="4" fillId="0" borderId="3" xfId="1" applyNumberFormat="1" applyFont="1" applyFill="1" applyBorder="1" applyAlignment="1">
      <alignment horizontal="center" vertical="center"/>
    </xf>
    <xf numFmtId="167" fontId="4" fillId="0" borderId="3" xfId="1" applyNumberFormat="1" applyFont="1" applyFill="1" applyBorder="1" applyAlignment="1">
      <alignment horizontal="center" vertical="center"/>
    </xf>
    <xf numFmtId="169" fontId="4" fillId="0" borderId="3" xfId="1" applyNumberFormat="1" applyFont="1" applyFill="1" applyBorder="1" applyAlignment="1">
      <alignment vertical="center"/>
    </xf>
    <xf numFmtId="2" fontId="4" fillId="0" borderId="3" xfId="3" applyNumberFormat="1" applyFont="1" applyFill="1" applyBorder="1" applyAlignment="1">
      <alignment horizontal="center" vertical="center"/>
    </xf>
    <xf numFmtId="0" fontId="6" fillId="0" borderId="7" xfId="27" applyFont="1" applyFill="1" applyBorder="1" applyAlignment="1">
      <alignment horizontal="right" vertical="center"/>
    </xf>
    <xf numFmtId="0" fontId="4" fillId="0" borderId="8" xfId="27" applyFont="1" applyFill="1" applyBorder="1" applyAlignment="1">
      <alignment vertical="center"/>
    </xf>
    <xf numFmtId="164" fontId="4" fillId="0" borderId="8" xfId="1" applyNumberFormat="1" applyFont="1" applyFill="1" applyBorder="1" applyAlignment="1">
      <alignment horizontal="center" vertical="center"/>
    </xf>
    <xf numFmtId="169" fontId="4" fillId="0" borderId="8" xfId="1" applyNumberFormat="1" applyFont="1" applyFill="1" applyBorder="1" applyAlignment="1">
      <alignment horizontal="center" vertical="center"/>
    </xf>
    <xf numFmtId="2" fontId="4" fillId="0" borderId="8" xfId="3" applyNumberFormat="1" applyFont="1" applyFill="1" applyBorder="1" applyAlignment="1">
      <alignment horizontal="center" vertical="center"/>
    </xf>
    <xf numFmtId="1" fontId="4" fillId="0" borderId="8" xfId="3" applyNumberFormat="1" applyFont="1" applyFill="1" applyBorder="1" applyAlignment="1">
      <alignment horizontal="center" vertical="center"/>
    </xf>
    <xf numFmtId="43" fontId="4" fillId="0" borderId="8" xfId="3" applyFont="1" applyFill="1" applyBorder="1" applyAlignment="1">
      <alignment horizontal="center" vertical="center"/>
    </xf>
    <xf numFmtId="2" fontId="4" fillId="0" borderId="8" xfId="1" applyNumberFormat="1" applyFont="1" applyFill="1" applyBorder="1" applyAlignment="1">
      <alignment horizontal="center" vertical="center"/>
    </xf>
    <xf numFmtId="165" fontId="4" fillId="0" borderId="8" xfId="3" applyNumberFormat="1" applyFont="1" applyFill="1" applyBorder="1" applyAlignment="1">
      <alignment horizontal="right" vertical="center"/>
    </xf>
    <xf numFmtId="43" fontId="4" fillId="0" borderId="33" xfId="3" applyFont="1" applyFill="1" applyBorder="1" applyAlignment="1">
      <alignment horizontal="right" vertical="center"/>
    </xf>
    <xf numFmtId="0" fontId="6" fillId="0" borderId="32" xfId="27" applyFont="1" applyFill="1" applyBorder="1" applyAlignment="1">
      <alignment vertical="center"/>
    </xf>
    <xf numFmtId="0" fontId="6" fillId="0" borderId="37" xfId="27" applyFont="1" applyFill="1" applyBorder="1" applyAlignment="1">
      <alignment vertical="center"/>
    </xf>
    <xf numFmtId="0" fontId="6" fillId="0" borderId="37" xfId="27" applyFont="1" applyFill="1" applyBorder="1" applyAlignment="1">
      <alignment horizontal="center" vertical="center"/>
    </xf>
    <xf numFmtId="169" fontId="6" fillId="0" borderId="37" xfId="27" applyNumberFormat="1" applyFont="1" applyFill="1" applyBorder="1" applyAlignment="1">
      <alignment vertical="center"/>
    </xf>
    <xf numFmtId="1" fontId="6" fillId="0" borderId="37" xfId="27" applyNumberFormat="1" applyFont="1" applyFill="1" applyBorder="1" applyAlignment="1">
      <alignment vertical="center"/>
    </xf>
    <xf numFmtId="2" fontId="6" fillId="0" borderId="37" xfId="27" applyNumberFormat="1" applyFont="1" applyFill="1" applyBorder="1" applyAlignment="1">
      <alignment vertical="center"/>
    </xf>
    <xf numFmtId="170" fontId="6" fillId="0" borderId="40" xfId="0" applyNumberFormat="1" applyFont="1" applyFill="1" applyBorder="1" applyAlignment="1">
      <alignment horizontal="right" vertical="center"/>
    </xf>
    <xf numFmtId="0" fontId="4" fillId="0" borderId="28" xfId="27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center" vertical="center"/>
    </xf>
    <xf numFmtId="2" fontId="3" fillId="0" borderId="28" xfId="0" applyNumberFormat="1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2" fontId="3" fillId="0" borderId="28" xfId="38" applyNumberFormat="1" applyFont="1" applyFill="1" applyBorder="1" applyAlignment="1">
      <alignment horizontal="center" vertical="center" shrinkToFit="1"/>
    </xf>
    <xf numFmtId="0" fontId="0" fillId="0" borderId="28" xfId="0" applyFill="1" applyBorder="1" applyAlignment="1">
      <alignment horizontal="center" vertical="center"/>
    </xf>
    <xf numFmtId="0" fontId="4" fillId="0" borderId="28" xfId="27" applyFont="1" applyFill="1" applyBorder="1" applyAlignment="1">
      <alignment vertical="center" wrapText="1"/>
    </xf>
    <xf numFmtId="1" fontId="4" fillId="0" borderId="28" xfId="1" applyNumberFormat="1" applyFont="1" applyFill="1" applyBorder="1" applyAlignment="1">
      <alignment horizontal="center" vertical="center"/>
    </xf>
    <xf numFmtId="0" fontId="6" fillId="0" borderId="25" xfId="27" applyFont="1" applyFill="1" applyBorder="1" applyAlignment="1">
      <alignment vertical="center" wrapText="1"/>
    </xf>
    <xf numFmtId="2" fontId="6" fillId="0" borderId="25" xfId="27" applyNumberFormat="1" applyFont="1" applyFill="1" applyBorder="1" applyAlignment="1">
      <alignment horizontal="center" vertical="center"/>
    </xf>
    <xf numFmtId="169" fontId="6" fillId="0" borderId="25" xfId="27" applyNumberFormat="1" applyFont="1" applyFill="1" applyBorder="1" applyAlignment="1">
      <alignment vertical="center"/>
    </xf>
    <xf numFmtId="1" fontId="6" fillId="0" borderId="25" xfId="27" applyNumberFormat="1" applyFont="1" applyFill="1" applyBorder="1" applyAlignment="1">
      <alignment vertical="center"/>
    </xf>
    <xf numFmtId="2" fontId="6" fillId="0" borderId="25" xfId="27" applyNumberFormat="1" applyFont="1" applyFill="1" applyBorder="1" applyAlignment="1">
      <alignment vertical="center"/>
    </xf>
    <xf numFmtId="43" fontId="4" fillId="0" borderId="28" xfId="1" applyNumberFormat="1" applyFont="1" applyFill="1" applyBorder="1" applyAlignment="1">
      <alignment horizontal="center" vertical="center"/>
    </xf>
    <xf numFmtId="169" fontId="4" fillId="0" borderId="28" xfId="1" applyNumberFormat="1" applyFont="1" applyFill="1" applyBorder="1" applyAlignment="1">
      <alignment vertical="center"/>
    </xf>
    <xf numFmtId="0" fontId="4" fillId="0" borderId="25" xfId="27" applyFont="1" applyFill="1" applyBorder="1" applyAlignment="1">
      <alignment vertical="center"/>
    </xf>
    <xf numFmtId="0" fontId="4" fillId="0" borderId="25" xfId="3" applyNumberFormat="1" applyFont="1" applyFill="1" applyBorder="1" applyAlignment="1">
      <alignment horizontal="center" vertical="center"/>
    </xf>
    <xf numFmtId="169" fontId="4" fillId="0" borderId="25" xfId="3" applyNumberFormat="1" applyFont="1" applyFill="1" applyBorder="1" applyAlignment="1">
      <alignment horizontal="center" vertical="center"/>
    </xf>
    <xf numFmtId="43" fontId="4" fillId="0" borderId="25" xfId="3" applyFont="1" applyFill="1" applyBorder="1" applyAlignment="1">
      <alignment horizontal="center" vertical="center"/>
    </xf>
    <xf numFmtId="1" fontId="4" fillId="0" borderId="25" xfId="3" applyNumberFormat="1" applyFont="1" applyFill="1" applyBorder="1" applyAlignment="1">
      <alignment horizontal="center" vertical="center"/>
    </xf>
    <xf numFmtId="2" fontId="4" fillId="0" borderId="25" xfId="3" applyNumberFormat="1" applyFont="1" applyFill="1" applyBorder="1" applyAlignment="1">
      <alignment horizontal="center" vertical="center"/>
    </xf>
    <xf numFmtId="170" fontId="6" fillId="0" borderId="28" xfId="0" applyNumberFormat="1" applyFont="1" applyFill="1" applyBorder="1" applyAlignment="1">
      <alignment horizontal="right" vertical="center"/>
    </xf>
    <xf numFmtId="0" fontId="4" fillId="0" borderId="1" xfId="27" applyFont="1" applyFill="1" applyBorder="1" applyAlignment="1">
      <alignment horizontal="left" vertical="center"/>
    </xf>
    <xf numFmtId="43" fontId="4" fillId="0" borderId="1" xfId="1" applyFont="1" applyFill="1" applyBorder="1" applyAlignment="1">
      <alignment vertical="center"/>
    </xf>
    <xf numFmtId="0" fontId="4" fillId="0" borderId="2" xfId="27" applyFont="1" applyFill="1" applyBorder="1" applyAlignment="1">
      <alignment horizontal="left" vertical="center"/>
    </xf>
    <xf numFmtId="0" fontId="4" fillId="0" borderId="2" xfId="0" quotePrefix="1" applyFont="1" applyFill="1" applyBorder="1" applyAlignment="1">
      <alignment horizontal="left" vertical="center"/>
    </xf>
    <xf numFmtId="10" fontId="4" fillId="0" borderId="2" xfId="37" applyNumberFormat="1" applyFont="1" applyFill="1" applyBorder="1" applyAlignment="1">
      <alignment vertical="center"/>
    </xf>
    <xf numFmtId="169" fontId="4" fillId="0" borderId="2" xfId="27" applyNumberFormat="1" applyFont="1" applyFill="1" applyBorder="1" applyAlignment="1">
      <alignment horizontal="left" vertical="center"/>
    </xf>
    <xf numFmtId="171" fontId="4" fillId="0" borderId="2" xfId="27" applyNumberFormat="1" applyFont="1" applyFill="1" applyBorder="1" applyAlignment="1">
      <alignment horizontal="left" vertical="center"/>
    </xf>
    <xf numFmtId="10" fontId="4" fillId="0" borderId="2" xfId="6" applyNumberFormat="1" applyFont="1" applyFill="1" applyBorder="1" applyAlignment="1">
      <alignment vertical="center"/>
    </xf>
    <xf numFmtId="171" fontId="4" fillId="0" borderId="2" xfId="1" applyNumberFormat="1" applyFont="1" applyFill="1" applyBorder="1" applyAlignment="1">
      <alignment horizontal="left" vertical="center"/>
    </xf>
    <xf numFmtId="1" fontId="4" fillId="0" borderId="2" xfId="27" applyNumberFormat="1" applyFont="1" applyFill="1" applyBorder="1" applyAlignment="1">
      <alignment horizontal="left" vertical="center"/>
    </xf>
    <xf numFmtId="9" fontId="4" fillId="0" borderId="10" xfId="29" applyFont="1" applyFill="1" applyBorder="1" applyAlignment="1">
      <alignment horizontal="left" vertical="center"/>
    </xf>
    <xf numFmtId="43" fontId="4" fillId="0" borderId="10" xfId="1" applyFont="1" applyFill="1" applyBorder="1" applyAlignment="1">
      <alignment vertical="center"/>
    </xf>
    <xf numFmtId="0" fontId="4" fillId="2" borderId="15" xfId="27" applyFont="1" applyFill="1" applyBorder="1" applyAlignment="1">
      <alignment horizontal="center" vertical="center"/>
    </xf>
    <xf numFmtId="0" fontId="5" fillId="2" borderId="0" xfId="27" applyFont="1" applyFill="1" applyBorder="1" applyAlignment="1">
      <alignment horizontal="center" vertical="center"/>
    </xf>
    <xf numFmtId="43" fontId="6" fillId="2" borderId="22" xfId="1" applyFont="1" applyFill="1" applyBorder="1" applyAlignment="1">
      <alignment horizontal="center" vertical="center" shrinkToFit="1"/>
    </xf>
    <xf numFmtId="43" fontId="6" fillId="2" borderId="23" xfId="1" applyFont="1" applyFill="1" applyBorder="1" applyAlignment="1">
      <alignment horizontal="center" vertical="center" shrinkToFit="1"/>
    </xf>
    <xf numFmtId="43" fontId="6" fillId="2" borderId="24" xfId="1" applyFont="1" applyFill="1" applyBorder="1" applyAlignment="1">
      <alignment horizontal="center" vertical="center" shrinkToFit="1"/>
    </xf>
    <xf numFmtId="0" fontId="4" fillId="0" borderId="41" xfId="27" applyFont="1" applyFill="1" applyBorder="1" applyAlignment="1">
      <alignment horizontal="center" vertical="center"/>
    </xf>
    <xf numFmtId="0" fontId="4" fillId="0" borderId="42" xfId="27" applyFont="1" applyFill="1" applyBorder="1" applyAlignment="1">
      <alignment horizontal="center" vertical="center"/>
    </xf>
    <xf numFmtId="0" fontId="4" fillId="0" borderId="36" xfId="27" applyFont="1" applyFill="1" applyBorder="1" applyAlignment="1">
      <alignment horizontal="center" vertical="center"/>
    </xf>
    <xf numFmtId="0" fontId="6" fillId="3" borderId="26" xfId="27" applyFont="1" applyFill="1" applyBorder="1" applyAlignment="1">
      <alignment horizontal="center" vertical="center" wrapText="1"/>
    </xf>
    <xf numFmtId="0" fontId="6" fillId="3" borderId="27" xfId="27" applyFont="1" applyFill="1" applyBorder="1" applyAlignment="1">
      <alignment horizontal="center" vertical="center" wrapText="1"/>
    </xf>
    <xf numFmtId="0" fontId="6" fillId="3" borderId="39" xfId="27" applyFont="1" applyFill="1" applyBorder="1" applyAlignment="1">
      <alignment horizontal="center" vertical="center" wrapText="1"/>
    </xf>
    <xf numFmtId="0" fontId="6" fillId="3" borderId="13" xfId="27" applyFont="1" applyFill="1" applyBorder="1" applyAlignment="1">
      <alignment horizontal="right" vertical="center"/>
    </xf>
    <xf numFmtId="0" fontId="6" fillId="3" borderId="6" xfId="27" applyFont="1" applyFill="1" applyBorder="1" applyAlignment="1">
      <alignment horizontal="right" vertical="center"/>
    </xf>
    <xf numFmtId="0" fontId="6" fillId="3" borderId="11" xfId="27" applyFont="1" applyFill="1" applyBorder="1" applyAlignment="1">
      <alignment horizontal="right" vertical="center"/>
    </xf>
    <xf numFmtId="0" fontId="6" fillId="3" borderId="13" xfId="28" applyFont="1" applyFill="1" applyBorder="1" applyAlignment="1">
      <alignment horizontal="right" vertical="center"/>
    </xf>
    <xf numFmtId="0" fontId="6" fillId="3" borderId="4" xfId="28" applyFont="1" applyFill="1" applyBorder="1" applyAlignment="1">
      <alignment horizontal="right" vertical="center"/>
    </xf>
    <xf numFmtId="0" fontId="6" fillId="3" borderId="6" xfId="28" applyFont="1" applyFill="1" applyBorder="1" applyAlignment="1">
      <alignment horizontal="right" vertical="center"/>
    </xf>
    <xf numFmtId="0" fontId="6" fillId="3" borderId="3" xfId="28" applyFont="1" applyFill="1" applyBorder="1" applyAlignment="1">
      <alignment horizontal="right" vertical="center"/>
    </xf>
    <xf numFmtId="0" fontId="6" fillId="3" borderId="16" xfId="27" applyFont="1" applyFill="1" applyBorder="1" applyAlignment="1">
      <alignment horizontal="right" vertical="center"/>
    </xf>
    <xf numFmtId="0" fontId="6" fillId="3" borderId="12" xfId="27" applyFont="1" applyFill="1" applyBorder="1" applyAlignment="1">
      <alignment horizontal="right" vertical="center"/>
    </xf>
    <xf numFmtId="0" fontId="6" fillId="3" borderId="11" xfId="28" applyFont="1" applyFill="1" applyBorder="1" applyAlignment="1">
      <alignment horizontal="right" vertical="center"/>
    </xf>
    <xf numFmtId="0" fontId="6" fillId="3" borderId="9" xfId="28" applyFont="1" applyFill="1" applyBorder="1" applyAlignment="1">
      <alignment horizontal="right" vertical="center"/>
    </xf>
    <xf numFmtId="0" fontId="4" fillId="3" borderId="14" xfId="27" applyFont="1" applyFill="1" applyBorder="1" applyAlignment="1">
      <alignment horizontal="center" vertical="center" wrapText="1"/>
    </xf>
    <xf numFmtId="0" fontId="6" fillId="3" borderId="6" xfId="27" applyFont="1" applyFill="1" applyBorder="1" applyAlignment="1">
      <alignment horizontal="center" vertical="center"/>
    </xf>
    <xf numFmtId="0" fontId="4" fillId="3" borderId="28" xfId="27" applyFont="1" applyFill="1" applyBorder="1" applyAlignment="1">
      <alignment horizontal="left"/>
    </xf>
    <xf numFmtId="0" fontId="0" fillId="3" borderId="28" xfId="0" applyFill="1" applyBorder="1" applyAlignment="1">
      <alignment horizontal="left" wrapText="1"/>
    </xf>
    <xf numFmtId="0" fontId="0" fillId="3" borderId="28" xfId="0" applyFont="1" applyFill="1" applyBorder="1" applyAlignment="1">
      <alignment horizontal="left" wrapText="1"/>
    </xf>
    <xf numFmtId="0" fontId="4" fillId="3" borderId="28" xfId="27" applyFont="1" applyFill="1" applyBorder="1" applyAlignment="1">
      <alignment horizontal="left" wrapText="1"/>
    </xf>
    <xf numFmtId="0" fontId="6" fillId="3" borderId="28" xfId="27" applyFont="1" applyFill="1" applyBorder="1" applyAlignment="1">
      <alignment horizontal="right" vertical="center"/>
    </xf>
    <xf numFmtId="0" fontId="6" fillId="3" borderId="38" xfId="27" applyFont="1" applyFill="1" applyBorder="1" applyAlignment="1">
      <alignment vertical="center"/>
    </xf>
    <xf numFmtId="0" fontId="4" fillId="3" borderId="28" xfId="27" applyFont="1" applyFill="1" applyBorder="1" applyAlignment="1">
      <alignment horizontal="right" vertical="center" wrapText="1"/>
    </xf>
    <xf numFmtId="0" fontId="6" fillId="3" borderId="38" xfId="27" applyFont="1" applyFill="1" applyBorder="1" applyAlignment="1">
      <alignment horizontal="left" vertical="center"/>
    </xf>
    <xf numFmtId="0" fontId="6" fillId="3" borderId="28" xfId="27" applyFont="1" applyFill="1" applyBorder="1" applyAlignment="1">
      <alignment horizontal="left" vertical="center"/>
    </xf>
    <xf numFmtId="0" fontId="6" fillId="3" borderId="28" xfId="28" applyFont="1" applyFill="1" applyBorder="1" applyAlignment="1">
      <alignment horizontal="right" vertical="center"/>
    </xf>
  </cellXfs>
  <cellStyles count="39">
    <cellStyle name="Comma" xfId="1" builtinId="3"/>
    <cellStyle name="Comma 2" xfId="2"/>
    <cellStyle name="Comma 2 2" xfId="3"/>
    <cellStyle name="Comma 2 2 2" xfId="4"/>
    <cellStyle name="Comma 2 3" xfId="5"/>
    <cellStyle name="Comma 3" xfId="6"/>
    <cellStyle name="Comma 3 2" xfId="37"/>
    <cellStyle name="Comma 4" xfId="7"/>
    <cellStyle name="Comma 4 2" xfId="8"/>
    <cellStyle name="Comma 5" xfId="9"/>
    <cellStyle name="Comma 5 2" xfId="10"/>
    <cellStyle name="Comma 6" xfId="11"/>
    <cellStyle name="Comma 7" xfId="12"/>
    <cellStyle name="Comma 8" xfId="13"/>
    <cellStyle name="Comma 9" xfId="14"/>
    <cellStyle name="Currency 2" xfId="15"/>
    <cellStyle name="Currency 2 2" xfId="16"/>
    <cellStyle name="Hyperlink" xfId="17" builtinId="8"/>
    <cellStyle name="Normal" xfId="0" builtinId="0"/>
    <cellStyle name="Normal 2" xfId="18"/>
    <cellStyle name="Normal 2 2" xfId="19"/>
    <cellStyle name="Normal 3" xfId="20"/>
    <cellStyle name="Normal 3 2" xfId="21"/>
    <cellStyle name="Normal 3 2 2" xfId="22"/>
    <cellStyle name="Normal 4" xfId="23"/>
    <cellStyle name="Normal 4 2" xfId="24"/>
    <cellStyle name="Normal 5" xfId="25"/>
    <cellStyle name="Normal 6" xfId="26"/>
    <cellStyle name="Normal_Kiabi Job no 2010 2" xfId="27"/>
    <cellStyle name="Normal_PRE COST 2" xfId="28"/>
    <cellStyle name="Normal_Sheet1" xfId="38"/>
    <cellStyle name="Percent" xfId="29" builtinId="5"/>
    <cellStyle name="Percent 2" xfId="30"/>
    <cellStyle name="Percent 2 2" xfId="31"/>
    <cellStyle name="Percent 3" xfId="32"/>
    <cellStyle name="Percent 4" xfId="33"/>
    <cellStyle name="Percent 5" xfId="34"/>
    <cellStyle name="Percent 6" xfId="35"/>
    <cellStyle name="Style 1" xfId="36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95332</xdr:colOff>
      <xdr:row>3</xdr:row>
      <xdr:rowOff>174625</xdr:rowOff>
    </xdr:from>
    <xdr:to>
      <xdr:col>11</xdr:col>
      <xdr:colOff>628578</xdr:colOff>
      <xdr:row>10</xdr:row>
      <xdr:rowOff>137583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932165" y="746125"/>
          <a:ext cx="1993746" cy="1296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L62"/>
  <sheetViews>
    <sheetView showGridLines="0" tabSelected="1" view="pageBreakPreview" topLeftCell="A49" zoomScale="90" zoomScaleNormal="100" zoomScaleSheetLayoutView="90" zoomScalePageLayoutView="90" workbookViewId="0">
      <selection activeCell="B76" sqref="B76"/>
    </sheetView>
  </sheetViews>
  <sheetFormatPr defaultRowHeight="15" customHeight="1"/>
  <cols>
    <col min="1" max="1" width="2" style="1" customWidth="1"/>
    <col min="2" max="2" width="26.5703125" style="1" customWidth="1"/>
    <col min="3" max="3" width="16.28515625" style="1" customWidth="1"/>
    <col min="4" max="4" width="12.42578125" style="9" bestFit="1" customWidth="1"/>
    <col min="5" max="5" width="12" style="1" customWidth="1"/>
    <col min="6" max="6" width="9.7109375" style="1" bestFit="1" customWidth="1"/>
    <col min="7" max="7" width="7.85546875" style="1" customWidth="1"/>
    <col min="8" max="8" width="5.85546875" style="1" customWidth="1"/>
    <col min="9" max="9" width="9.7109375" style="1" customWidth="1"/>
    <col min="10" max="10" width="9.42578125" style="1" customWidth="1"/>
    <col min="11" max="11" width="12.5703125" style="1" bestFit="1" customWidth="1"/>
    <col min="12" max="12" width="11" style="1" customWidth="1"/>
    <col min="13" max="16384" width="9.140625" style="1"/>
  </cols>
  <sheetData>
    <row r="1" spans="2:12" ht="15" customHeight="1">
      <c r="B1" s="10"/>
    </row>
    <row r="2" spans="2:12" ht="15" customHeight="1" thickBot="1">
      <c r="B2" s="11" t="s">
        <v>0</v>
      </c>
      <c r="C2" s="11"/>
      <c r="E2" s="12" t="s">
        <v>46</v>
      </c>
      <c r="F2" s="13"/>
    </row>
    <row r="3" spans="2:12" ht="15" customHeight="1" thickTop="1" thickBot="1">
      <c r="B3" s="142" t="s">
        <v>1</v>
      </c>
      <c r="C3" s="119" t="s">
        <v>90</v>
      </c>
      <c r="D3" s="60"/>
      <c r="E3" s="145" t="s">
        <v>2</v>
      </c>
      <c r="F3" s="146"/>
      <c r="G3" s="120">
        <v>72</v>
      </c>
      <c r="J3" s="133" t="s">
        <v>82</v>
      </c>
      <c r="K3" s="134"/>
      <c r="L3" s="135"/>
    </row>
    <row r="4" spans="2:12" ht="15" customHeight="1">
      <c r="B4" s="143" t="s">
        <v>33</v>
      </c>
      <c r="C4" s="121" t="s">
        <v>91</v>
      </c>
      <c r="D4" s="60"/>
      <c r="E4" s="147" t="s">
        <v>3</v>
      </c>
      <c r="F4" s="148"/>
      <c r="G4" s="50">
        <v>56</v>
      </c>
      <c r="J4" s="20"/>
      <c r="K4" s="7"/>
      <c r="L4" s="21"/>
    </row>
    <row r="5" spans="2:12" ht="15" customHeight="1">
      <c r="B5" s="143" t="s">
        <v>5</v>
      </c>
      <c r="C5" s="122" t="s">
        <v>76</v>
      </c>
      <c r="D5" s="60"/>
      <c r="E5" s="147" t="s">
        <v>6</v>
      </c>
      <c r="F5" s="148"/>
      <c r="G5" s="50">
        <v>150</v>
      </c>
      <c r="J5" s="20"/>
      <c r="K5" s="2"/>
      <c r="L5" s="21"/>
    </row>
    <row r="6" spans="2:12" ht="15" customHeight="1">
      <c r="B6" s="143" t="s">
        <v>4</v>
      </c>
      <c r="C6" s="121" t="s">
        <v>77</v>
      </c>
      <c r="D6" s="60"/>
      <c r="E6" s="147" t="s">
        <v>7</v>
      </c>
      <c r="F6" s="148"/>
      <c r="G6" s="50">
        <v>18.3</v>
      </c>
      <c r="J6" s="22"/>
      <c r="K6" s="3"/>
      <c r="L6" s="21"/>
    </row>
    <row r="7" spans="2:12" ht="15" customHeight="1">
      <c r="B7" s="143" t="s">
        <v>8</v>
      </c>
      <c r="C7" s="121" t="s">
        <v>78</v>
      </c>
      <c r="D7" s="60"/>
      <c r="E7" s="147" t="s">
        <v>9</v>
      </c>
      <c r="F7" s="148"/>
      <c r="G7" s="123">
        <f>(G5*G6)/(G3*60)</f>
        <v>0.63541666666666663</v>
      </c>
      <c r="J7" s="20"/>
      <c r="K7" s="2"/>
      <c r="L7" s="23"/>
    </row>
    <row r="8" spans="2:12" ht="15" customHeight="1">
      <c r="B8" s="143" t="s">
        <v>10</v>
      </c>
      <c r="C8" s="124">
        <v>10000</v>
      </c>
      <c r="D8" s="60"/>
      <c r="E8" s="147" t="s">
        <v>11</v>
      </c>
      <c r="F8" s="148"/>
      <c r="G8" s="50">
        <v>1.38</v>
      </c>
      <c r="J8" s="22"/>
      <c r="K8" s="3"/>
      <c r="L8" s="26"/>
    </row>
    <row r="9" spans="2:12" ht="15" customHeight="1">
      <c r="B9" s="143" t="s">
        <v>12</v>
      </c>
      <c r="C9" s="125">
        <f>C8*C10</f>
        <v>67400</v>
      </c>
      <c r="D9" s="60"/>
      <c r="E9" s="147" t="s">
        <v>40</v>
      </c>
      <c r="F9" s="148"/>
      <c r="G9" s="126">
        <v>3.5000000000000003E-2</v>
      </c>
      <c r="J9" s="20"/>
      <c r="K9" s="2"/>
      <c r="L9" s="21"/>
    </row>
    <row r="10" spans="2:12" ht="15" customHeight="1">
      <c r="B10" s="143" t="s">
        <v>13</v>
      </c>
      <c r="C10" s="127">
        <v>6.74</v>
      </c>
      <c r="D10" s="60"/>
      <c r="E10" s="147" t="s">
        <v>14</v>
      </c>
      <c r="F10" s="148"/>
      <c r="G10" s="50">
        <f>C56/C8</f>
        <v>0</v>
      </c>
      <c r="J10" s="20"/>
      <c r="K10" s="2"/>
      <c r="L10" s="23"/>
    </row>
    <row r="11" spans="2:12" ht="15" customHeight="1">
      <c r="B11" s="143" t="s">
        <v>15</v>
      </c>
      <c r="C11" s="128"/>
      <c r="D11" s="60"/>
      <c r="E11" s="149" t="s">
        <v>16</v>
      </c>
      <c r="F11" s="150"/>
      <c r="G11" s="50">
        <v>15</v>
      </c>
      <c r="J11" s="20"/>
      <c r="K11" s="2"/>
      <c r="L11" s="19"/>
    </row>
    <row r="12" spans="2:12" ht="15" customHeight="1" thickBot="1">
      <c r="B12" s="144" t="s">
        <v>17</v>
      </c>
      <c r="C12" s="129"/>
      <c r="D12" s="60"/>
      <c r="E12" s="151" t="s">
        <v>18</v>
      </c>
      <c r="F12" s="152"/>
      <c r="G12" s="130">
        <f>C55/C8*12</f>
        <v>0</v>
      </c>
      <c r="J12" s="24"/>
      <c r="K12" s="25"/>
      <c r="L12" s="27"/>
    </row>
    <row r="13" spans="2:12" ht="15" customHeight="1" thickTop="1">
      <c r="D13" s="8"/>
      <c r="E13" s="14"/>
      <c r="F13" s="14"/>
      <c r="G13" s="14"/>
      <c r="H13" s="14"/>
      <c r="I13" s="18"/>
      <c r="J13" s="18"/>
      <c r="K13" s="4"/>
      <c r="L13" s="4"/>
    </row>
    <row r="14" spans="2:12" ht="15" customHeight="1" thickBot="1">
      <c r="B14" s="15" t="s">
        <v>79</v>
      </c>
      <c r="C14" s="15"/>
      <c r="D14" s="8"/>
      <c r="E14" s="7"/>
      <c r="F14" s="16"/>
      <c r="G14" s="16"/>
      <c r="H14" s="16"/>
      <c r="I14" s="7"/>
      <c r="J14" s="7"/>
    </row>
    <row r="15" spans="2:12" s="34" customFormat="1" ht="27" customHeight="1" thickTop="1" thickBot="1">
      <c r="B15" s="139" t="s">
        <v>44</v>
      </c>
      <c r="C15" s="140" t="s">
        <v>19</v>
      </c>
      <c r="D15" s="140" t="s">
        <v>38</v>
      </c>
      <c r="E15" s="140" t="s">
        <v>35</v>
      </c>
      <c r="F15" s="140" t="s">
        <v>43</v>
      </c>
      <c r="G15" s="140" t="s">
        <v>47</v>
      </c>
      <c r="H15" s="140" t="s">
        <v>49</v>
      </c>
      <c r="I15" s="140" t="s">
        <v>36</v>
      </c>
      <c r="J15" s="140" t="s">
        <v>34</v>
      </c>
      <c r="K15" s="141" t="s">
        <v>80</v>
      </c>
      <c r="L15" s="64"/>
    </row>
    <row r="16" spans="2:12" ht="15" customHeight="1" thickTop="1" thickBot="1">
      <c r="B16" s="65" t="s">
        <v>83</v>
      </c>
      <c r="C16" s="66"/>
      <c r="D16" s="67"/>
      <c r="E16" s="66"/>
      <c r="F16" s="66"/>
      <c r="G16" s="66"/>
      <c r="H16" s="66"/>
      <c r="I16" s="66"/>
      <c r="J16" s="68"/>
      <c r="K16" s="33"/>
      <c r="L16" s="51"/>
    </row>
    <row r="17" spans="2:12" ht="26.25" thickTop="1">
      <c r="B17" s="153" t="s">
        <v>71</v>
      </c>
      <c r="C17" s="69" t="s">
        <v>87</v>
      </c>
      <c r="D17" s="70" t="s">
        <v>72</v>
      </c>
      <c r="E17" s="71">
        <f>C8</f>
        <v>10000</v>
      </c>
      <c r="F17" s="40">
        <f>12113/7500</f>
        <v>1.6150666666666667</v>
      </c>
      <c r="G17" s="42">
        <v>0.03</v>
      </c>
      <c r="H17" s="38" t="s">
        <v>50</v>
      </c>
      <c r="I17" s="72">
        <f>E17*F17</f>
        <v>16150.666666666666</v>
      </c>
      <c r="J17" s="73">
        <v>0</v>
      </c>
      <c r="K17" s="74">
        <v>0</v>
      </c>
      <c r="L17" s="75"/>
    </row>
    <row r="18" spans="2:12" ht="12.75">
      <c r="B18" s="153" t="s">
        <v>70</v>
      </c>
      <c r="C18" s="69" t="s">
        <v>87</v>
      </c>
      <c r="D18" s="76"/>
      <c r="E18" s="71">
        <f>C8</f>
        <v>10000</v>
      </c>
      <c r="F18" s="41">
        <f>4/12*1.05</f>
        <v>0.35</v>
      </c>
      <c r="G18" s="43">
        <v>0.03</v>
      </c>
      <c r="H18" s="39" t="s">
        <v>50</v>
      </c>
      <c r="I18" s="72">
        <f>E18*F18+10</f>
        <v>3510</v>
      </c>
      <c r="J18" s="73">
        <v>0</v>
      </c>
      <c r="K18" s="74">
        <v>0</v>
      </c>
      <c r="L18" s="75"/>
    </row>
    <row r="19" spans="2:12" ht="15" customHeight="1">
      <c r="B19" s="154" t="s">
        <v>65</v>
      </c>
      <c r="C19" s="69" t="s">
        <v>87</v>
      </c>
      <c r="D19" s="77"/>
      <c r="E19" s="78">
        <f>C8</f>
        <v>10000</v>
      </c>
      <c r="F19" s="79">
        <v>0.3</v>
      </c>
      <c r="G19" s="43">
        <v>0.03</v>
      </c>
      <c r="H19" s="28" t="s">
        <v>50</v>
      </c>
      <c r="I19" s="72">
        <f>E19*F19+50</f>
        <v>3050</v>
      </c>
      <c r="J19" s="73">
        <v>0</v>
      </c>
      <c r="K19" s="74">
        <v>0</v>
      </c>
      <c r="L19" s="75"/>
    </row>
    <row r="20" spans="2:12" ht="15" customHeight="1" thickBot="1">
      <c r="B20" s="80"/>
      <c r="C20" s="81"/>
      <c r="D20" s="82"/>
      <c r="E20" s="83"/>
      <c r="F20" s="84"/>
      <c r="G20" s="85"/>
      <c r="H20" s="86"/>
      <c r="I20" s="87"/>
      <c r="J20" s="88"/>
      <c r="K20" s="89"/>
      <c r="L20" s="52"/>
    </row>
    <row r="21" spans="2:12" ht="15" customHeight="1" thickTop="1">
      <c r="B21" s="90" t="s">
        <v>81</v>
      </c>
      <c r="C21" s="91"/>
      <c r="D21" s="92"/>
      <c r="E21" s="93"/>
      <c r="F21" s="91"/>
      <c r="G21" s="94"/>
      <c r="H21" s="91"/>
      <c r="I21" s="95"/>
      <c r="J21" s="96"/>
      <c r="K21" s="96"/>
      <c r="L21" s="51"/>
    </row>
    <row r="22" spans="2:12" ht="36.75" customHeight="1">
      <c r="B22" s="155" t="s">
        <v>64</v>
      </c>
      <c r="C22" s="97" t="s">
        <v>87</v>
      </c>
      <c r="D22" s="98" t="s">
        <v>37</v>
      </c>
      <c r="E22" s="56">
        <f t="shared" ref="E22:E35" si="0">$C$8</f>
        <v>10000</v>
      </c>
      <c r="F22" s="99">
        <v>1</v>
      </c>
      <c r="G22" s="48">
        <v>0.03</v>
      </c>
      <c r="H22" s="49" t="s">
        <v>51</v>
      </c>
      <c r="I22" s="44">
        <f>$C$8*1.1</f>
        <v>11000</v>
      </c>
      <c r="J22" s="73">
        <v>0</v>
      </c>
      <c r="K22" s="74">
        <v>0</v>
      </c>
      <c r="L22" s="75"/>
    </row>
    <row r="23" spans="2:12" ht="15" customHeight="1">
      <c r="B23" s="156" t="s">
        <v>55</v>
      </c>
      <c r="C23" s="97" t="s">
        <v>87</v>
      </c>
      <c r="D23" s="100" t="s">
        <v>37</v>
      </c>
      <c r="E23" s="56">
        <f t="shared" si="0"/>
        <v>10000</v>
      </c>
      <c r="F23" s="101">
        <v>1</v>
      </c>
      <c r="G23" s="48">
        <v>0.03</v>
      </c>
      <c r="H23" s="49" t="s">
        <v>51</v>
      </c>
      <c r="I23" s="44">
        <f t="shared" ref="I23:I31" si="1">$C$8*1.1</f>
        <v>11000</v>
      </c>
      <c r="J23" s="73">
        <v>0</v>
      </c>
      <c r="K23" s="74">
        <v>0</v>
      </c>
      <c r="L23" s="75"/>
    </row>
    <row r="24" spans="2:12">
      <c r="B24" s="156" t="s">
        <v>56</v>
      </c>
      <c r="C24" s="97" t="s">
        <v>87</v>
      </c>
      <c r="D24" s="102" t="s">
        <v>37</v>
      </c>
      <c r="E24" s="56">
        <f t="shared" si="0"/>
        <v>10000</v>
      </c>
      <c r="F24" s="101">
        <v>1</v>
      </c>
      <c r="G24" s="48">
        <v>0.03</v>
      </c>
      <c r="H24" s="49" t="s">
        <v>51</v>
      </c>
      <c r="I24" s="44">
        <f t="shared" si="1"/>
        <v>11000</v>
      </c>
      <c r="J24" s="73">
        <v>0</v>
      </c>
      <c r="K24" s="74">
        <v>0</v>
      </c>
      <c r="L24" s="75"/>
    </row>
    <row r="25" spans="2:12" ht="15" customHeight="1">
      <c r="B25" s="156" t="s">
        <v>57</v>
      </c>
      <c r="C25" s="97" t="s">
        <v>87</v>
      </c>
      <c r="D25" s="100" t="s">
        <v>37</v>
      </c>
      <c r="E25" s="56">
        <f t="shared" si="0"/>
        <v>10000</v>
      </c>
      <c r="F25" s="101">
        <v>1</v>
      </c>
      <c r="G25" s="48">
        <v>0.03</v>
      </c>
      <c r="H25" s="49" t="s">
        <v>51</v>
      </c>
      <c r="I25" s="44">
        <f t="shared" si="1"/>
        <v>11000</v>
      </c>
      <c r="J25" s="73">
        <v>0</v>
      </c>
      <c r="K25" s="74">
        <v>0</v>
      </c>
      <c r="L25" s="75"/>
    </row>
    <row r="26" spans="2:12" ht="15" customHeight="1">
      <c r="B26" s="156" t="s">
        <v>58</v>
      </c>
      <c r="C26" s="97" t="s">
        <v>87</v>
      </c>
      <c r="D26" s="98" t="s">
        <v>37</v>
      </c>
      <c r="E26" s="56">
        <f t="shared" si="0"/>
        <v>10000</v>
      </c>
      <c r="F26" s="101">
        <v>1</v>
      </c>
      <c r="G26" s="48">
        <v>0.03</v>
      </c>
      <c r="H26" s="49" t="s">
        <v>51</v>
      </c>
      <c r="I26" s="44">
        <f t="shared" si="1"/>
        <v>11000</v>
      </c>
      <c r="J26" s="73">
        <v>0</v>
      </c>
      <c r="K26" s="74">
        <v>0</v>
      </c>
      <c r="L26" s="75"/>
    </row>
    <row r="27" spans="2:12" ht="15" customHeight="1">
      <c r="B27" s="156" t="s">
        <v>59</v>
      </c>
      <c r="C27" s="97" t="s">
        <v>87</v>
      </c>
      <c r="D27" s="100" t="s">
        <v>37</v>
      </c>
      <c r="E27" s="56">
        <f t="shared" si="0"/>
        <v>10000</v>
      </c>
      <c r="F27" s="101">
        <v>1</v>
      </c>
      <c r="G27" s="48">
        <v>0.03</v>
      </c>
      <c r="H27" s="49" t="s">
        <v>51</v>
      </c>
      <c r="I27" s="44">
        <f>$C$8*1.1</f>
        <v>11000</v>
      </c>
      <c r="J27" s="73">
        <v>0</v>
      </c>
      <c r="K27" s="74">
        <v>0</v>
      </c>
      <c r="L27" s="75"/>
    </row>
    <row r="28" spans="2:12" s="9" customFormat="1" ht="15" customHeight="1">
      <c r="B28" s="156" t="s">
        <v>60</v>
      </c>
      <c r="C28" s="97" t="s">
        <v>87</v>
      </c>
      <c r="D28" s="102" t="s">
        <v>37</v>
      </c>
      <c r="E28" s="56">
        <f t="shared" si="0"/>
        <v>10000</v>
      </c>
      <c r="F28" s="101">
        <v>1</v>
      </c>
      <c r="G28" s="48">
        <v>0.03</v>
      </c>
      <c r="H28" s="49" t="s">
        <v>51</v>
      </c>
      <c r="I28" s="44">
        <f t="shared" si="1"/>
        <v>11000</v>
      </c>
      <c r="J28" s="73">
        <v>0</v>
      </c>
      <c r="K28" s="74">
        <v>0</v>
      </c>
      <c r="L28" s="75"/>
    </row>
    <row r="29" spans="2:12" ht="15" customHeight="1">
      <c r="B29" s="156" t="s">
        <v>61</v>
      </c>
      <c r="C29" s="97" t="s">
        <v>87</v>
      </c>
      <c r="D29" s="100" t="s">
        <v>37</v>
      </c>
      <c r="E29" s="56">
        <f t="shared" si="0"/>
        <v>10000</v>
      </c>
      <c r="F29" s="101">
        <v>1</v>
      </c>
      <c r="G29" s="48">
        <v>0.03</v>
      </c>
      <c r="H29" s="49" t="s">
        <v>51</v>
      </c>
      <c r="I29" s="44">
        <f t="shared" si="1"/>
        <v>11000</v>
      </c>
      <c r="J29" s="73">
        <v>0</v>
      </c>
      <c r="K29" s="74">
        <v>0</v>
      </c>
      <c r="L29" s="75"/>
    </row>
    <row r="30" spans="2:12" ht="15" customHeight="1">
      <c r="B30" s="157" t="s">
        <v>62</v>
      </c>
      <c r="C30" s="97" t="s">
        <v>87</v>
      </c>
      <c r="D30" s="98" t="s">
        <v>37</v>
      </c>
      <c r="E30" s="56">
        <f t="shared" si="0"/>
        <v>10000</v>
      </c>
      <c r="F30" s="101">
        <v>1</v>
      </c>
      <c r="G30" s="48">
        <v>0.03</v>
      </c>
      <c r="H30" s="49" t="s">
        <v>51</v>
      </c>
      <c r="I30" s="44">
        <f t="shared" si="1"/>
        <v>11000</v>
      </c>
      <c r="J30" s="73">
        <v>0</v>
      </c>
      <c r="K30" s="74">
        <v>0</v>
      </c>
      <c r="L30" s="75"/>
    </row>
    <row r="31" spans="2:12" ht="15" customHeight="1">
      <c r="B31" s="157" t="s">
        <v>63</v>
      </c>
      <c r="C31" s="97" t="s">
        <v>87</v>
      </c>
      <c r="D31" s="100" t="s">
        <v>37</v>
      </c>
      <c r="E31" s="56">
        <f t="shared" si="0"/>
        <v>10000</v>
      </c>
      <c r="F31" s="101">
        <v>1</v>
      </c>
      <c r="G31" s="48">
        <v>0.03</v>
      </c>
      <c r="H31" s="49" t="s">
        <v>51</v>
      </c>
      <c r="I31" s="44">
        <f t="shared" si="1"/>
        <v>11000</v>
      </c>
      <c r="J31" s="73">
        <v>0</v>
      </c>
      <c r="K31" s="74">
        <v>0</v>
      </c>
      <c r="L31" s="75"/>
    </row>
    <row r="32" spans="2:12" ht="15" customHeight="1">
      <c r="B32" s="156" t="s">
        <v>73</v>
      </c>
      <c r="C32" s="97" t="s">
        <v>87</v>
      </c>
      <c r="D32" s="100" t="s">
        <v>37</v>
      </c>
      <c r="E32" s="56">
        <f t="shared" si="0"/>
        <v>10000</v>
      </c>
      <c r="F32" s="101">
        <v>2</v>
      </c>
      <c r="G32" s="48">
        <v>0.03</v>
      </c>
      <c r="H32" s="49" t="s">
        <v>51</v>
      </c>
      <c r="I32" s="44">
        <f>E32*F32*1.1</f>
        <v>22000</v>
      </c>
      <c r="J32" s="73">
        <v>0</v>
      </c>
      <c r="K32" s="74">
        <v>0</v>
      </c>
      <c r="L32" s="75"/>
    </row>
    <row r="33" spans="2:12" ht="15" customHeight="1">
      <c r="B33" s="156" t="s">
        <v>74</v>
      </c>
      <c r="C33" s="97" t="s">
        <v>87</v>
      </c>
      <c r="D33" s="102" t="s">
        <v>37</v>
      </c>
      <c r="E33" s="56">
        <f t="shared" si="0"/>
        <v>10000</v>
      </c>
      <c r="F33" s="101">
        <v>2</v>
      </c>
      <c r="G33" s="48">
        <v>0.03</v>
      </c>
      <c r="H33" s="49" t="s">
        <v>51</v>
      </c>
      <c r="I33" s="44">
        <f>E33*F33*1.1</f>
        <v>22000</v>
      </c>
      <c r="J33" s="73">
        <v>0</v>
      </c>
      <c r="K33" s="74">
        <v>0</v>
      </c>
      <c r="L33" s="75"/>
    </row>
    <row r="34" spans="2:12" ht="15" customHeight="1">
      <c r="B34" s="156" t="s">
        <v>75</v>
      </c>
      <c r="C34" s="97" t="s">
        <v>87</v>
      </c>
      <c r="D34" s="102" t="s">
        <v>37</v>
      </c>
      <c r="E34" s="56">
        <f t="shared" si="0"/>
        <v>10000</v>
      </c>
      <c r="F34" s="101">
        <v>1</v>
      </c>
      <c r="G34" s="48">
        <v>0.03</v>
      </c>
      <c r="H34" s="49" t="s">
        <v>51</v>
      </c>
      <c r="I34" s="44">
        <f>E34*F34*1.1</f>
        <v>11000</v>
      </c>
      <c r="J34" s="73">
        <v>0</v>
      </c>
      <c r="K34" s="74">
        <v>0</v>
      </c>
      <c r="L34" s="75"/>
    </row>
    <row r="35" spans="2:12" ht="15" customHeight="1">
      <c r="B35" s="156" t="s">
        <v>53</v>
      </c>
      <c r="C35" s="97" t="s">
        <v>87</v>
      </c>
      <c r="D35" s="102" t="s">
        <v>37</v>
      </c>
      <c r="E35" s="56">
        <f t="shared" si="0"/>
        <v>10000</v>
      </c>
      <c r="F35" s="101">
        <v>1</v>
      </c>
      <c r="G35" s="48">
        <v>0.03</v>
      </c>
      <c r="H35" s="49" t="s">
        <v>51</v>
      </c>
      <c r="I35" s="44">
        <f t="shared" ref="I35" si="2">$C$8*1.1</f>
        <v>11000</v>
      </c>
      <c r="J35" s="73">
        <v>0</v>
      </c>
      <c r="K35" s="74">
        <v>0</v>
      </c>
      <c r="L35" s="75"/>
    </row>
    <row r="36" spans="2:12" ht="15" customHeight="1">
      <c r="B36" s="157" t="s">
        <v>66</v>
      </c>
      <c r="C36" s="97" t="s">
        <v>87</v>
      </c>
      <c r="D36" s="100" t="s">
        <v>37</v>
      </c>
      <c r="E36" s="56">
        <f t="shared" ref="E36:E40" si="3">$C$8</f>
        <v>10000</v>
      </c>
      <c r="F36" s="101">
        <v>1</v>
      </c>
      <c r="G36" s="48">
        <v>0.03</v>
      </c>
      <c r="H36" s="49" t="s">
        <v>51</v>
      </c>
      <c r="I36" s="44">
        <f>E36*F36</f>
        <v>10000</v>
      </c>
      <c r="J36" s="73">
        <v>0</v>
      </c>
      <c r="K36" s="74">
        <v>0</v>
      </c>
      <c r="L36" s="75"/>
    </row>
    <row r="37" spans="2:12" ht="15" customHeight="1">
      <c r="B37" s="157" t="s">
        <v>67</v>
      </c>
      <c r="C37" s="97" t="s">
        <v>87</v>
      </c>
      <c r="D37" s="98" t="s">
        <v>37</v>
      </c>
      <c r="E37" s="56">
        <f t="shared" si="3"/>
        <v>10000</v>
      </c>
      <c r="F37" s="101">
        <v>1</v>
      </c>
      <c r="G37" s="48">
        <v>0.03</v>
      </c>
      <c r="H37" s="49" t="s">
        <v>51</v>
      </c>
      <c r="I37" s="44">
        <f t="shared" ref="I37" si="4">E37*F37</f>
        <v>10000</v>
      </c>
      <c r="J37" s="73">
        <v>0</v>
      </c>
      <c r="K37" s="74">
        <v>0</v>
      </c>
      <c r="L37" s="75"/>
    </row>
    <row r="38" spans="2:12" s="9" customFormat="1" ht="15" customHeight="1">
      <c r="B38" s="158" t="s">
        <v>31</v>
      </c>
      <c r="C38" s="97" t="s">
        <v>87</v>
      </c>
      <c r="D38" s="100" t="s">
        <v>37</v>
      </c>
      <c r="E38" s="56">
        <f t="shared" si="3"/>
        <v>10000</v>
      </c>
      <c r="F38" s="101">
        <v>1</v>
      </c>
      <c r="G38" s="48">
        <v>0.03</v>
      </c>
      <c r="H38" s="49" t="s">
        <v>51</v>
      </c>
      <c r="I38" s="44">
        <f t="shared" ref="I38:I40" si="5">F38*E38+20</f>
        <v>10020</v>
      </c>
      <c r="J38" s="73">
        <v>0</v>
      </c>
      <c r="K38" s="74">
        <v>0</v>
      </c>
      <c r="L38" s="75"/>
    </row>
    <row r="39" spans="2:12" s="9" customFormat="1" ht="15" customHeight="1">
      <c r="B39" s="158" t="s">
        <v>32</v>
      </c>
      <c r="C39" s="97" t="s">
        <v>87</v>
      </c>
      <c r="D39" s="102" t="s">
        <v>37</v>
      </c>
      <c r="E39" s="56">
        <f t="shared" si="3"/>
        <v>10000</v>
      </c>
      <c r="F39" s="101">
        <v>1</v>
      </c>
      <c r="G39" s="48">
        <v>0.03</v>
      </c>
      <c r="H39" s="49" t="s">
        <v>51</v>
      </c>
      <c r="I39" s="44">
        <f t="shared" si="5"/>
        <v>10020</v>
      </c>
      <c r="J39" s="73">
        <v>0</v>
      </c>
      <c r="K39" s="74">
        <v>0</v>
      </c>
      <c r="L39" s="75"/>
    </row>
    <row r="40" spans="2:12" s="9" customFormat="1" ht="15" customHeight="1">
      <c r="B40" s="158" t="s">
        <v>68</v>
      </c>
      <c r="C40" s="97" t="s">
        <v>87</v>
      </c>
      <c r="D40" s="100" t="s">
        <v>37</v>
      </c>
      <c r="E40" s="56">
        <f t="shared" si="3"/>
        <v>10000</v>
      </c>
      <c r="F40" s="101">
        <v>1</v>
      </c>
      <c r="G40" s="48">
        <v>0.03</v>
      </c>
      <c r="H40" s="49" t="s">
        <v>51</v>
      </c>
      <c r="I40" s="44">
        <f t="shared" si="5"/>
        <v>10020</v>
      </c>
      <c r="J40" s="73">
        <v>0</v>
      </c>
      <c r="K40" s="74">
        <v>0</v>
      </c>
      <c r="L40" s="75"/>
    </row>
    <row r="41" spans="2:12" s="9" customFormat="1" ht="15" customHeight="1">
      <c r="B41" s="159"/>
      <c r="C41" s="103"/>
      <c r="D41" s="59"/>
      <c r="E41" s="56"/>
      <c r="F41" s="59"/>
      <c r="G41" s="104"/>
      <c r="H41" s="59"/>
      <c r="I41" s="59"/>
      <c r="J41" s="73">
        <v>0</v>
      </c>
      <c r="K41" s="74">
        <v>0</v>
      </c>
      <c r="L41" s="52"/>
    </row>
    <row r="42" spans="2:12" s="9" customFormat="1" ht="12.75">
      <c r="B42" s="160" t="s">
        <v>84</v>
      </c>
      <c r="C42" s="105"/>
      <c r="D42" s="106"/>
      <c r="E42" s="107"/>
      <c r="F42" s="106"/>
      <c r="G42" s="108"/>
      <c r="H42" s="109"/>
      <c r="I42" s="109"/>
      <c r="J42" s="73">
        <v>0</v>
      </c>
      <c r="K42" s="74">
        <v>0</v>
      </c>
      <c r="L42" s="51"/>
    </row>
    <row r="43" spans="2:12" s="9" customFormat="1" ht="15" customHeight="1">
      <c r="B43" s="161" t="s">
        <v>45</v>
      </c>
      <c r="C43" s="103" t="s">
        <v>85</v>
      </c>
      <c r="D43" s="110">
        <f>A8</f>
        <v>0</v>
      </c>
      <c r="E43" s="111">
        <v>0</v>
      </c>
      <c r="F43" s="110">
        <v>0</v>
      </c>
      <c r="G43" s="48">
        <v>0</v>
      </c>
      <c r="H43" s="49" t="s">
        <v>52</v>
      </c>
      <c r="I43" s="44"/>
      <c r="J43" s="73">
        <v>0</v>
      </c>
      <c r="K43" s="74">
        <v>0</v>
      </c>
      <c r="L43" s="51"/>
    </row>
    <row r="44" spans="2:12" s="9" customFormat="1" ht="12.75">
      <c r="B44" s="161" t="s">
        <v>69</v>
      </c>
      <c r="C44" s="103" t="s">
        <v>85</v>
      </c>
      <c r="D44" s="110">
        <f>D43</f>
        <v>0</v>
      </c>
      <c r="E44" s="111">
        <v>1</v>
      </c>
      <c r="F44" s="110">
        <f>F43</f>
        <v>0</v>
      </c>
      <c r="G44" s="48">
        <v>0</v>
      </c>
      <c r="H44" s="49" t="s">
        <v>52</v>
      </c>
      <c r="I44" s="44">
        <f>C8/12</f>
        <v>833.33333333333337</v>
      </c>
      <c r="J44" s="73">
        <v>0</v>
      </c>
      <c r="K44" s="74">
        <v>0</v>
      </c>
      <c r="L44" s="51"/>
    </row>
    <row r="45" spans="2:12" s="9" customFormat="1" ht="25.5">
      <c r="B45" s="161" t="s">
        <v>42</v>
      </c>
      <c r="C45" s="103" t="s">
        <v>86</v>
      </c>
      <c r="D45" s="110">
        <f>D44</f>
        <v>0</v>
      </c>
      <c r="E45" s="111">
        <v>0</v>
      </c>
      <c r="F45" s="110">
        <f>F44</f>
        <v>0</v>
      </c>
      <c r="G45" s="48">
        <v>0</v>
      </c>
      <c r="H45" s="49" t="s">
        <v>52</v>
      </c>
      <c r="I45" s="44"/>
      <c r="J45" s="73">
        <v>0</v>
      </c>
      <c r="K45" s="74">
        <v>0</v>
      </c>
      <c r="L45" s="51"/>
    </row>
    <row r="46" spans="2:12" s="9" customFormat="1" ht="15" customHeight="1">
      <c r="B46" s="162" t="s">
        <v>20</v>
      </c>
      <c r="C46" s="112"/>
      <c r="D46" s="113"/>
      <c r="E46" s="114"/>
      <c r="F46" s="115"/>
      <c r="G46" s="116"/>
      <c r="H46" s="115"/>
      <c r="I46" s="117"/>
      <c r="J46" s="73">
        <v>0</v>
      </c>
      <c r="K46" s="74">
        <v>0</v>
      </c>
      <c r="L46" s="51"/>
    </row>
    <row r="47" spans="2:12" s="9" customFormat="1" ht="15" customHeight="1">
      <c r="B47" s="161" t="s">
        <v>39</v>
      </c>
      <c r="C47" s="54"/>
      <c r="D47" s="55">
        <f>A9</f>
        <v>0</v>
      </c>
      <c r="E47" s="56"/>
      <c r="F47" s="57"/>
      <c r="G47" s="58"/>
      <c r="H47" s="57"/>
      <c r="I47" s="59"/>
      <c r="J47" s="73">
        <v>0</v>
      </c>
      <c r="K47" s="74">
        <v>0</v>
      </c>
      <c r="L47" s="75"/>
    </row>
    <row r="48" spans="2:12" s="9" customFormat="1" ht="15" customHeight="1">
      <c r="B48" s="161" t="s">
        <v>41</v>
      </c>
      <c r="C48" s="54" t="s">
        <v>54</v>
      </c>
      <c r="D48" s="55">
        <f>D47</f>
        <v>0</v>
      </c>
      <c r="E48" s="56"/>
      <c r="F48" s="57"/>
      <c r="G48" s="58"/>
      <c r="H48" s="57"/>
      <c r="I48" s="59">
        <f>C9</f>
        <v>67400</v>
      </c>
      <c r="J48" s="73">
        <v>0</v>
      </c>
      <c r="K48" s="74">
        <v>0</v>
      </c>
      <c r="L48" s="75"/>
    </row>
    <row r="49" spans="2:12" s="9" customFormat="1" ht="15" customHeight="1">
      <c r="B49" s="159"/>
      <c r="C49" s="54"/>
      <c r="D49" s="55">
        <f>D47</f>
        <v>0</v>
      </c>
      <c r="E49" s="56"/>
      <c r="F49" s="57"/>
      <c r="G49" s="58"/>
      <c r="H49" s="57"/>
      <c r="I49" s="59"/>
      <c r="J49" s="73">
        <v>0</v>
      </c>
      <c r="K49" s="74">
        <v>0</v>
      </c>
      <c r="L49" s="75"/>
    </row>
    <row r="50" spans="2:12" s="9" customFormat="1" ht="15" customHeight="1">
      <c r="B50" s="163" t="s">
        <v>89</v>
      </c>
      <c r="C50" s="136"/>
      <c r="D50" s="137"/>
      <c r="E50" s="137"/>
      <c r="F50" s="137"/>
      <c r="G50" s="137"/>
      <c r="H50" s="137"/>
      <c r="I50" s="137"/>
      <c r="J50" s="138"/>
      <c r="K50" s="118">
        <f>K46+K42+K21+K16</f>
        <v>0</v>
      </c>
      <c r="L50" s="53"/>
    </row>
    <row r="51" spans="2:12" s="7" customFormat="1" ht="13.5" customHeight="1">
      <c r="D51" s="17"/>
      <c r="E51" s="17"/>
      <c r="I51" s="17"/>
      <c r="J51" s="29"/>
      <c r="K51" s="30"/>
      <c r="L51" s="30"/>
    </row>
    <row r="52" spans="2:12" ht="15" customHeight="1">
      <c r="B52" s="12" t="s">
        <v>21</v>
      </c>
      <c r="C52" s="13"/>
      <c r="F52" s="32" t="s">
        <v>88</v>
      </c>
      <c r="J52" s="31"/>
      <c r="K52" s="31"/>
      <c r="L52" s="31"/>
    </row>
    <row r="53" spans="2:12" s="9" customFormat="1" ht="15" customHeight="1">
      <c r="B53" s="164" t="s">
        <v>22</v>
      </c>
      <c r="C53" s="61">
        <f>C9</f>
        <v>67400</v>
      </c>
      <c r="D53" s="62">
        <f>D54+D56+D57+D58+D59</f>
        <v>0</v>
      </c>
      <c r="E53" s="1"/>
      <c r="F53" s="47">
        <v>1</v>
      </c>
      <c r="G53" s="47"/>
      <c r="H53" s="47"/>
      <c r="I53" s="35"/>
      <c r="J53" s="36"/>
      <c r="K53" s="36"/>
      <c r="L53" s="31"/>
    </row>
    <row r="54" spans="2:12" s="9" customFormat="1" ht="15" customHeight="1">
      <c r="B54" s="164" t="s">
        <v>23</v>
      </c>
      <c r="C54" s="63">
        <f>K50</f>
        <v>0</v>
      </c>
      <c r="D54" s="49">
        <f t="shared" ref="D54:D58" si="6">C54/$C$53</f>
        <v>0</v>
      </c>
      <c r="E54" s="1"/>
      <c r="F54" s="47">
        <v>2</v>
      </c>
      <c r="G54" s="47"/>
      <c r="H54" s="47"/>
      <c r="I54" s="35"/>
      <c r="J54" s="35"/>
      <c r="K54" s="35"/>
      <c r="L54" s="1"/>
    </row>
    <row r="55" spans="2:12" s="9" customFormat="1" ht="15" customHeight="1">
      <c r="B55" s="164" t="s">
        <v>48</v>
      </c>
      <c r="C55" s="63">
        <v>0</v>
      </c>
      <c r="D55" s="49">
        <f>C55/$C$53</f>
        <v>0</v>
      </c>
      <c r="E55" s="31"/>
      <c r="F55" s="47">
        <v>3</v>
      </c>
      <c r="G55" s="47"/>
      <c r="H55" s="47"/>
      <c r="I55" s="35"/>
      <c r="J55" s="35"/>
      <c r="K55" s="35"/>
      <c r="L55" s="1"/>
    </row>
    <row r="56" spans="2:12" s="9" customFormat="1" ht="15" customHeight="1">
      <c r="B56" s="164" t="s">
        <v>24</v>
      </c>
      <c r="C56" s="63">
        <v>0</v>
      </c>
      <c r="D56" s="49">
        <f t="shared" si="6"/>
        <v>0</v>
      </c>
      <c r="E56" s="31"/>
      <c r="F56" s="47">
        <v>4</v>
      </c>
      <c r="G56" s="47"/>
      <c r="H56" s="47"/>
      <c r="I56" s="35"/>
      <c r="J56" s="35"/>
      <c r="K56" s="35"/>
      <c r="L56" s="1"/>
    </row>
    <row r="57" spans="2:12" s="9" customFormat="1" ht="15" customHeight="1">
      <c r="B57" s="164" t="s">
        <v>25</v>
      </c>
      <c r="C57" s="63">
        <v>0</v>
      </c>
      <c r="D57" s="49">
        <f t="shared" si="6"/>
        <v>0</v>
      </c>
      <c r="E57" s="31"/>
      <c r="F57" s="47">
        <v>5</v>
      </c>
      <c r="G57" s="47"/>
      <c r="H57" s="47"/>
      <c r="I57" s="35"/>
      <c r="J57" s="35"/>
      <c r="K57" s="35"/>
      <c r="L57" s="1"/>
    </row>
    <row r="58" spans="2:12" s="9" customFormat="1" ht="15" customHeight="1">
      <c r="B58" s="164" t="s">
        <v>26</v>
      </c>
      <c r="C58" s="63">
        <f>(C54+C56+C57)*C12/365*C11</f>
        <v>0</v>
      </c>
      <c r="D58" s="49">
        <f t="shared" si="6"/>
        <v>0</v>
      </c>
      <c r="E58" s="1"/>
      <c r="F58" s="47">
        <v>6</v>
      </c>
      <c r="G58" s="47"/>
      <c r="H58" s="47"/>
      <c r="I58" s="35"/>
      <c r="J58" s="35"/>
      <c r="K58" s="35"/>
      <c r="L58" s="1"/>
    </row>
    <row r="59" spans="2:12" s="9" customFormat="1" ht="15" customHeight="1">
      <c r="B59" s="164" t="s">
        <v>27</v>
      </c>
      <c r="C59" s="63">
        <f>C55-C56-C57-C58</f>
        <v>0</v>
      </c>
      <c r="D59" s="49">
        <f>C59/$C$53</f>
        <v>0</v>
      </c>
      <c r="E59" s="1"/>
      <c r="G59" s="37"/>
      <c r="H59" s="37"/>
      <c r="I59" s="1"/>
      <c r="J59" s="1"/>
      <c r="K59" s="1"/>
      <c r="L59" s="1"/>
    </row>
    <row r="60" spans="2:12" s="9" customFormat="1" ht="15" customHeight="1">
      <c r="B60" s="5"/>
      <c r="C60" s="6"/>
      <c r="E60" s="1"/>
      <c r="I60" s="1"/>
      <c r="J60" s="1"/>
      <c r="K60" s="1"/>
      <c r="L60" s="1"/>
    </row>
    <row r="61" spans="2:12" s="9" customFormat="1" ht="15" customHeight="1">
      <c r="B61" s="45"/>
      <c r="C61" s="1"/>
      <c r="E61" s="131"/>
      <c r="F61" s="131"/>
      <c r="K61" s="131"/>
      <c r="L61" s="131"/>
    </row>
    <row r="62" spans="2:12" s="9" customFormat="1" ht="15" customHeight="1">
      <c r="B62" s="46" t="s">
        <v>28</v>
      </c>
      <c r="C62" s="18"/>
      <c r="E62" s="132" t="s">
        <v>29</v>
      </c>
      <c r="F62" s="132"/>
      <c r="K62" s="132" t="s">
        <v>30</v>
      </c>
      <c r="L62" s="132"/>
    </row>
  </sheetData>
  <mergeCells count="16">
    <mergeCell ref="K61:L61"/>
    <mergeCell ref="K62:L62"/>
    <mergeCell ref="E3:F3"/>
    <mergeCell ref="J3:L3"/>
    <mergeCell ref="E8:F8"/>
    <mergeCell ref="E9:F9"/>
    <mergeCell ref="E6:F6"/>
    <mergeCell ref="E7:F7"/>
    <mergeCell ref="C50:J50"/>
    <mergeCell ref="E61:F61"/>
    <mergeCell ref="E62:F62"/>
    <mergeCell ref="E4:F4"/>
    <mergeCell ref="E5:F5"/>
    <mergeCell ref="E12:F12"/>
    <mergeCell ref="E10:F10"/>
    <mergeCell ref="E11:F11"/>
  </mergeCells>
  <printOptions horizontalCentered="1"/>
  <pageMargins left="0" right="0" top="0.63" bottom="0.42" header="0.41" footer="0.17"/>
  <pageSetup paperSize="9" scale="49" fitToHeight="2" orientation="portrait" r:id="rId1"/>
  <headerFooter differentOddEven="1" alignWithMargins="0">
    <oddHeader>&amp;L&amp;"-,Bold Italic"Babylon Group (Babylon Casualwear Ltd)&amp;C&amp;18&amp;UPre-Costing Format&amp;R&amp;"Calibri,Italic"Update on 1-Jan-2016, By Mostafa</oddHeader>
    <oddFooter>&amp;CAddress: Plot # 23-24, Union-Tetulzhora, Hemayetpur, Savar, Dhaka, Bangladesh. Tel: 7743280-87, Fax: 88-02-7743279.  
Corporate Office: 2-B/1, Darus Salam Road, Mirpur, Dhaka-1213, Bangladesh. Tel: 902349-6, Fax: 88-02-9015128</oddFooter>
    <evenHeader>&amp;L&amp;10Babylon Group (Babylon Casualwear Ltd)&amp;C&amp;20&amp;UTime and Action Plan&amp;RCreated on 1-Jan-2016, By Mostafa</evenHeader>
    <evenFooter>&amp;CAddress: Plot # 23-24, Union-Tetulzhora, Hemayetpur, Savar, Dhaka, Bangladesh. Tel: 7743280-87, Fax: 88-02-7743279.  
Corporate Office: 2-B/1, Darus Salam Road, Mirpur, Dhaka-1213, Bangladesh. Tel: 902349-6, Fax: 88-02-9015128</even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Pre-Cost Sheet</vt:lpstr>
      <vt:lpstr>'Pre-Cost Sheet'!Print_Area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debasish</dc:creator>
  <cp:lastModifiedBy>Hasan Mohammad Imran</cp:lastModifiedBy>
  <cp:lastPrinted>2017-02-27T05:55:59Z</cp:lastPrinted>
  <dcterms:created xsi:type="dcterms:W3CDTF">2011-11-19T04:56:40Z</dcterms:created>
  <dcterms:modified xsi:type="dcterms:W3CDTF">2020-11-22T00:22:30Z</dcterms:modified>
</cp:coreProperties>
</file>